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cinnes\Downloads\"/>
    </mc:Choice>
  </mc:AlternateContent>
  <bookViews>
    <workbookView xWindow="0" yWindow="0" windowWidth="28800" windowHeight="11010" xr2:uid="{00000000-000D-0000-FFFF-FFFF00000000}"/>
  </bookViews>
  <sheets>
    <sheet name="ServClean USA Dilution Calc" sheetId="1" r:id="rId1"/>
  </sheet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" l="1"/>
  <c r="G31" i="1"/>
  <c r="G42" i="1"/>
  <c r="G41" i="1"/>
  <c r="G40" i="1"/>
  <c r="G39" i="1"/>
  <c r="K42" i="1"/>
  <c r="K41" i="1"/>
  <c r="K40" i="1"/>
  <c r="K39" i="1"/>
  <c r="O42" i="1"/>
  <c r="O41" i="1"/>
  <c r="O40" i="1"/>
  <c r="O39" i="1"/>
  <c r="U40" i="1"/>
  <c r="U41" i="1"/>
  <c r="U42" i="1"/>
  <c r="U39" i="1"/>
  <c r="P40" i="1"/>
  <c r="Q40" i="1"/>
  <c r="P41" i="1"/>
  <c r="Q41" i="1"/>
  <c r="P42" i="1"/>
  <c r="Q42" i="1"/>
  <c r="P39" i="1"/>
  <c r="Q39" i="1"/>
  <c r="L40" i="1"/>
  <c r="M40" i="1"/>
  <c r="L41" i="1"/>
  <c r="M41" i="1"/>
  <c r="L42" i="1"/>
  <c r="M42" i="1"/>
  <c r="L39" i="1"/>
  <c r="M39" i="1"/>
  <c r="H40" i="1"/>
  <c r="I40" i="1"/>
  <c r="H41" i="1"/>
  <c r="I41" i="1"/>
  <c r="H42" i="1"/>
  <c r="I42" i="1"/>
  <c r="H39" i="1"/>
  <c r="I39" i="1"/>
  <c r="M32" i="1"/>
  <c r="M33" i="1"/>
  <c r="M34" i="1"/>
  <c r="M31" i="1"/>
  <c r="I32" i="1"/>
  <c r="H33" i="1"/>
  <c r="I33" i="1"/>
  <c r="I34" i="1"/>
  <c r="H31" i="1"/>
  <c r="I31" i="1"/>
  <c r="M26" i="1"/>
  <c r="M25" i="1"/>
  <c r="I26" i="1"/>
  <c r="I25" i="1"/>
  <c r="Q20" i="1"/>
  <c r="Q19" i="1"/>
  <c r="M20" i="1"/>
  <c r="M19" i="1"/>
  <c r="T40" i="1"/>
  <c r="T41" i="1"/>
  <c r="T42" i="1"/>
  <c r="T39" i="1"/>
  <c r="S42" i="1"/>
  <c r="S41" i="1"/>
  <c r="S40" i="1"/>
  <c r="S39" i="1"/>
  <c r="L20" i="1"/>
  <c r="L19" i="1"/>
  <c r="L33" i="1"/>
  <c r="H34" i="1"/>
  <c r="L34" i="1"/>
  <c r="L32" i="1"/>
  <c r="H32" i="1"/>
  <c r="L31" i="1"/>
  <c r="L26" i="1"/>
  <c r="H26" i="1"/>
  <c r="L25" i="1"/>
  <c r="H25" i="1"/>
  <c r="P20" i="1"/>
  <c r="P19" i="1"/>
  <c r="P14" i="1"/>
  <c r="L14" i="1"/>
  <c r="H14" i="1"/>
  <c r="P13" i="1"/>
  <c r="L13" i="1"/>
  <c r="H13" i="1"/>
  <c r="P12" i="1"/>
  <c r="L12" i="1"/>
  <c r="H12" i="1"/>
  <c r="P11" i="1"/>
  <c r="L11" i="1"/>
  <c r="H11" i="1"/>
</calcChain>
</file>

<file path=xl/sharedStrings.xml><?xml version="1.0" encoding="utf-8"?>
<sst xmlns="http://schemas.openxmlformats.org/spreadsheetml/2006/main" count="101" uniqueCount="37">
  <si>
    <t>Product Code</t>
  </si>
  <si>
    <t>Pack Size</t>
  </si>
  <si>
    <t>Price</t>
  </si>
  <si>
    <t>Yield (gal)</t>
  </si>
  <si>
    <t>Price per Gallon</t>
  </si>
  <si>
    <t>Price per Quart</t>
  </si>
  <si>
    <t>19301-F4</t>
  </si>
  <si>
    <t>4 x 1 gal</t>
  </si>
  <si>
    <t>1 gal</t>
  </si>
  <si>
    <t>19301-1S</t>
  </si>
  <si>
    <t>4 x 0.52 gal</t>
  </si>
  <si>
    <t>0.52 gal</t>
  </si>
  <si>
    <t>19302-F4</t>
  </si>
  <si>
    <t>19313-F4</t>
  </si>
  <si>
    <t>19304-F4</t>
  </si>
  <si>
    <t>19304-F6</t>
  </si>
  <si>
    <t>4 x 0.5 gal</t>
  </si>
  <si>
    <t>0.5 gal</t>
  </si>
  <si>
    <t>19319U-4</t>
  </si>
  <si>
    <t>19319U-1S</t>
  </si>
  <si>
    <t xml:space="preserve"> 1:128</t>
  </si>
  <si>
    <t xml:space="preserve"> 1:32</t>
  </si>
  <si>
    <t xml:space="preserve"> 1:12</t>
  </si>
  <si>
    <t xml:space="preserve"> 1:64</t>
  </si>
  <si>
    <t xml:space="preserve"> 1:16</t>
  </si>
  <si>
    <t xml:space="preserve"> 1:85</t>
  </si>
  <si>
    <t>Insert Price</t>
  </si>
  <si>
    <t>Dilution Cost Calculator</t>
  </si>
  <si>
    <r>
      <t>ServClean</t>
    </r>
    <r>
      <rPr>
        <sz val="11"/>
        <color theme="1"/>
        <rFont val="Calibri"/>
        <family val="2"/>
      </rPr>
      <t>® CLEAN</t>
    </r>
  </si>
  <si>
    <r>
      <t>ServClean</t>
    </r>
    <r>
      <rPr>
        <sz val="11"/>
        <color theme="1"/>
        <rFont val="Calibri"/>
        <family val="2"/>
      </rPr>
      <t>® DEGREASE</t>
    </r>
  </si>
  <si>
    <r>
      <t>ServClean</t>
    </r>
    <r>
      <rPr>
        <sz val="11"/>
        <color theme="1"/>
        <rFont val="Calibri"/>
        <family val="2"/>
      </rPr>
      <t>® FOAM DG</t>
    </r>
  </si>
  <si>
    <r>
      <t>ServClean</t>
    </r>
    <r>
      <rPr>
        <sz val="11"/>
        <color theme="1"/>
        <rFont val="Calibri"/>
        <family val="2"/>
      </rPr>
      <t>® DISH HD</t>
    </r>
  </si>
  <si>
    <r>
      <t>ServClean</t>
    </r>
    <r>
      <rPr>
        <sz val="11"/>
        <color theme="1"/>
        <rFont val="Calibri"/>
        <family val="2"/>
      </rPr>
      <t>®SANITIZE</t>
    </r>
  </si>
  <si>
    <r>
      <t xml:space="preserve"> 1:128
</t>
    </r>
    <r>
      <rPr>
        <b/>
        <sz val="10"/>
        <color theme="0"/>
        <rFont val="Calibri"/>
        <family val="2"/>
        <scheme val="minor"/>
      </rPr>
      <t>(NON-FOOD CONTACT SANITIZING)</t>
    </r>
  </si>
  <si>
    <r>
      <t xml:space="preserve"> 1:512
(FOOD CONTACT SANITIZING)
</t>
    </r>
    <r>
      <rPr>
        <b/>
        <sz val="10"/>
        <color theme="0"/>
        <rFont val="Calibri"/>
        <family val="2"/>
        <scheme val="minor"/>
      </rPr>
      <t>(150 ppm Active, 300 ppm hard water)</t>
    </r>
  </si>
  <si>
    <r>
      <t xml:space="preserve"> 1:376
(FOOD CONTACT SANITIZING)
</t>
    </r>
    <r>
      <rPr>
        <b/>
        <sz val="8"/>
        <color theme="0"/>
        <rFont val="Calibri"/>
        <family val="2"/>
        <scheme val="minor"/>
      </rPr>
      <t xml:space="preserve"> </t>
    </r>
    <r>
      <rPr>
        <b/>
        <sz val="12"/>
        <color theme="0"/>
        <rFont val="Calibri"/>
        <family val="2"/>
        <scheme val="minor"/>
      </rPr>
      <t>(200 ppm Active, 500 ppm hard water)</t>
    </r>
  </si>
  <si>
    <r>
      <t xml:space="preserve"> 1:192
(FOOD CONTACT SANITIZING)
</t>
    </r>
    <r>
      <rPr>
        <b/>
        <sz val="10"/>
        <color theme="0"/>
        <rFont val="Calibri"/>
        <family val="2"/>
        <scheme val="minor"/>
      </rPr>
      <t>(400 ppm Active, 1000 ppm hard water)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</si>
</sst>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0"/>
      <name val="Calibri"/>
      <scheme val="minor"/>
    </font>
    <font>
      <b/>
      <sz val="15"/>
      <color theme="1"/>
      <name val="Calibri"/>
      <scheme val="minor"/>
    </font>
    <font>
      <sz val="11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2" fillId="2" borderId="0" xfId="0" applyNumberFormat="1" applyFont="1" applyFill="1" applyBorder="1"/>
    <xf numFmtId="164" fontId="0" fillId="0" borderId="0" xfId="0" applyNumberFormat="1" applyBorder="1"/>
    <xf numFmtId="0" fontId="0" fillId="0" borderId="0" xfId="0" applyBorder="1" applyAlignment="1">
      <alignment vertical="top"/>
    </xf>
    <xf numFmtId="4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Border="1"/>
    <xf numFmtId="14" fontId="1" fillId="0" borderId="0" xfId="0" applyNumberFormat="1" applyFont="1" applyBorder="1"/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417689</xdr:colOff>
      <xdr:row>0</xdr:row>
      <xdr:rowOff>229048</xdr:rowOff>
    </xdr:from>
    <xdr:to>
      <xdr:col>11</xdr:col>
      <xdr:colOff>300868</xdr:colOff>
      <xdr:row>6</xdr:row>
      <xdr:rowOff>94813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7022" y="229048"/>
          <a:ext cx="5367867" cy="1728432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381000</xdr:colOff>
      <xdr:row>7</xdr:row>
      <xdr:rowOff>117123</xdr:rowOff>
    </xdr:from>
    <xdr:to>
      <xdr:col>12</xdr:col>
      <xdr:colOff>0</xdr:colOff>
      <xdr:row>7</xdr:row>
      <xdr:rowOff>726723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00" y="2290234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770465</xdr:colOff>
      <xdr:row>46</xdr:row>
      <xdr:rowOff>59712</xdr:rowOff>
    </xdr:from>
    <xdr:to>
      <xdr:col>12</xdr:col>
      <xdr:colOff>744542</xdr:colOff>
      <xdr:row>57</xdr:row>
      <xdr:rowOff>86074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0465" y="12562156"/>
          <a:ext cx="12785959" cy="2199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V42"/>
  <sheetViews>
    <sheetView tabSelected="1" topLeftCell="A10" zoomScale="70" zoomScaleNormal="70" zoomScalePageLayoutView="70" workbookViewId="0">
      <selection activeCell="R29" sqref="R29"/>
    </sheetView>
  </sheetViews>
  <sheetFormatPr defaultColWidth="10.140625" defaultRowHeight="15" x14ac:dyDescent="0.25"/>
  <cols>
    <col min="1" max="1" width="10.140625" style="1"/>
    <col min="2" max="2" width="15.28515625" style="1" customWidth="1"/>
    <col min="3" max="3" width="24.5703125" style="1" bestFit="1" customWidth="1"/>
    <col min="4" max="4" width="11.42578125" style="1" bestFit="1" customWidth="1"/>
    <col min="5" max="5" width="15.85546875" style="1" customWidth="1"/>
    <col min="6" max="6" width="2.42578125" style="1" customWidth="1"/>
    <col min="7" max="7" width="14.7109375" style="2" customWidth="1"/>
    <col min="8" max="8" width="11" style="1" customWidth="1"/>
    <col min="9" max="9" width="27.140625" style="1" customWidth="1"/>
    <col min="10" max="10" width="3.140625" style="1" customWidth="1"/>
    <col min="11" max="11" width="16.42578125" style="2" customWidth="1"/>
    <col min="12" max="12" width="14.28515625" style="2" customWidth="1"/>
    <col min="13" max="13" width="11.42578125" style="1" customWidth="1"/>
    <col min="14" max="14" width="3.7109375" style="1" customWidth="1"/>
    <col min="15" max="15" width="13.42578125" style="1" customWidth="1"/>
    <col min="16" max="16" width="13.140625" style="1" customWidth="1"/>
    <col min="17" max="17" width="24.5703125" style="2" customWidth="1"/>
    <col min="18" max="19" width="11" style="1" customWidth="1"/>
    <col min="20" max="20" width="10.140625" style="1"/>
    <col min="21" max="21" width="28.7109375" style="1" customWidth="1"/>
    <col min="22" max="16384" width="10.140625" style="1"/>
  </cols>
  <sheetData>
    <row r="1" spans="2:17" ht="24" customHeight="1" x14ac:dyDescent="0.25"/>
    <row r="2" spans="2:17" ht="24" customHeight="1" x14ac:dyDescent="0.25"/>
    <row r="3" spans="2:17" ht="24" customHeight="1" x14ac:dyDescent="0.25"/>
    <row r="4" spans="2:17" ht="24" customHeight="1" x14ac:dyDescent="0.25"/>
    <row r="5" spans="2:17" ht="24" customHeight="1" x14ac:dyDescent="0.25"/>
    <row r="6" spans="2:17" ht="24" customHeight="1" x14ac:dyDescent="0.25"/>
    <row r="7" spans="2:17" ht="24" customHeight="1" x14ac:dyDescent="0.25"/>
    <row r="8" spans="2:17" s="3" customFormat="1" ht="65.099999999999994" customHeight="1" x14ac:dyDescent="0.25">
      <c r="B8" s="24" t="s">
        <v>27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 ht="33" customHeight="1" x14ac:dyDescent="0.25">
      <c r="E9" s="18" t="s">
        <v>26</v>
      </c>
      <c r="F9" s="16"/>
      <c r="G9" s="21" t="s">
        <v>20</v>
      </c>
      <c r="H9" s="21"/>
      <c r="I9" s="21"/>
      <c r="J9" s="17"/>
      <c r="K9" s="21" t="s">
        <v>21</v>
      </c>
      <c r="L9" s="21"/>
      <c r="M9" s="21"/>
      <c r="N9" s="17"/>
      <c r="O9" s="21" t="s">
        <v>22</v>
      </c>
      <c r="P9" s="21"/>
      <c r="Q9" s="21"/>
    </row>
    <row r="10" spans="2:17" ht="32.25" customHeight="1" x14ac:dyDescent="0.25">
      <c r="B10" s="1" t="s">
        <v>0</v>
      </c>
      <c r="D10" s="2" t="s">
        <v>1</v>
      </c>
      <c r="E10" s="2" t="s">
        <v>2</v>
      </c>
      <c r="G10" s="4" t="s">
        <v>3</v>
      </c>
      <c r="H10" s="5" t="s">
        <v>4</v>
      </c>
      <c r="I10" s="5" t="s">
        <v>5</v>
      </c>
      <c r="J10" s="5"/>
      <c r="K10" s="4" t="s">
        <v>3</v>
      </c>
      <c r="L10" s="5" t="s">
        <v>4</v>
      </c>
      <c r="M10" s="5" t="s">
        <v>5</v>
      </c>
      <c r="N10" s="5"/>
      <c r="O10" s="4" t="s">
        <v>3</v>
      </c>
      <c r="P10" s="5" t="s">
        <v>4</v>
      </c>
      <c r="Q10" s="5" t="s">
        <v>5</v>
      </c>
    </row>
    <row r="11" spans="2:17" x14ac:dyDescent="0.25">
      <c r="B11" s="20" t="s">
        <v>6</v>
      </c>
      <c r="C11" s="15" t="s">
        <v>28</v>
      </c>
      <c r="D11" s="4" t="s">
        <v>7</v>
      </c>
      <c r="E11" s="6"/>
      <c r="G11" s="2">
        <v>516</v>
      </c>
      <c r="H11" s="7">
        <f>E11/G11</f>
        <v>0</v>
      </c>
      <c r="K11" s="2">
        <v>132</v>
      </c>
      <c r="L11" s="7">
        <f>E11/K11</f>
        <v>0</v>
      </c>
      <c r="O11" s="2">
        <v>52</v>
      </c>
      <c r="P11" s="7">
        <f>E11/O11</f>
        <v>0</v>
      </c>
      <c r="Q11" s="1"/>
    </row>
    <row r="12" spans="2:17" x14ac:dyDescent="0.25">
      <c r="B12" s="20"/>
      <c r="C12" s="15"/>
      <c r="D12" s="4" t="s">
        <v>8</v>
      </c>
      <c r="E12" s="6"/>
      <c r="G12" s="2">
        <v>129</v>
      </c>
      <c r="H12" s="7">
        <f>E12/G12</f>
        <v>0</v>
      </c>
      <c r="K12" s="2">
        <v>33</v>
      </c>
      <c r="L12" s="7">
        <f>E12/K12</f>
        <v>0</v>
      </c>
      <c r="O12" s="2">
        <v>13</v>
      </c>
      <c r="P12" s="7">
        <f>E12/O12</f>
        <v>0</v>
      </c>
      <c r="Q12" s="1"/>
    </row>
    <row r="13" spans="2:17" x14ac:dyDescent="0.25">
      <c r="B13" s="20" t="s">
        <v>9</v>
      </c>
      <c r="C13" s="15" t="s">
        <v>28</v>
      </c>
      <c r="D13" s="4" t="s">
        <v>10</v>
      </c>
      <c r="E13" s="6"/>
      <c r="G13" s="2">
        <v>268.32</v>
      </c>
      <c r="H13" s="7">
        <f>E13/G13</f>
        <v>0</v>
      </c>
      <c r="K13" s="2">
        <v>68.64</v>
      </c>
      <c r="L13" s="7">
        <f>E13/K13</f>
        <v>0</v>
      </c>
      <c r="O13" s="2">
        <v>27.04</v>
      </c>
      <c r="P13" s="7">
        <f>E13/O13</f>
        <v>0</v>
      </c>
      <c r="Q13" s="1"/>
    </row>
    <row r="14" spans="2:17" x14ac:dyDescent="0.25">
      <c r="B14" s="20"/>
      <c r="C14" s="15"/>
      <c r="D14" s="4" t="s">
        <v>11</v>
      </c>
      <c r="E14" s="6"/>
      <c r="G14" s="2">
        <v>67.08</v>
      </c>
      <c r="H14" s="7">
        <f>E14/G14</f>
        <v>0</v>
      </c>
      <c r="K14" s="2">
        <v>17.16</v>
      </c>
      <c r="L14" s="7">
        <f>E14/K14</f>
        <v>0</v>
      </c>
      <c r="O14" s="2">
        <v>6.76</v>
      </c>
      <c r="P14" s="7">
        <f>E14/O14</f>
        <v>0</v>
      </c>
      <c r="Q14" s="1"/>
    </row>
    <row r="15" spans="2:17" ht="7.5" customHeight="1" x14ac:dyDescent="0.25">
      <c r="B15" s="8"/>
      <c r="C15" s="15"/>
      <c r="D15" s="2"/>
      <c r="E15" s="9"/>
      <c r="H15" s="7"/>
      <c r="L15" s="7"/>
      <c r="N15" s="10"/>
      <c r="O15" s="2"/>
      <c r="P15" s="7"/>
      <c r="Q15" s="1"/>
    </row>
    <row r="16" spans="2:17" x14ac:dyDescent="0.25">
      <c r="G16" s="22"/>
      <c r="H16" s="22"/>
      <c r="I16" s="22"/>
      <c r="J16" s="2"/>
      <c r="K16" s="22"/>
      <c r="L16" s="22"/>
      <c r="M16" s="22"/>
      <c r="N16" s="11"/>
      <c r="O16" s="22"/>
      <c r="P16" s="22"/>
      <c r="Q16" s="22"/>
    </row>
    <row r="17" spans="2:17" ht="33.950000000000003" customHeight="1" x14ac:dyDescent="0.25">
      <c r="G17" s="22"/>
      <c r="H17" s="22"/>
      <c r="I17" s="22"/>
      <c r="J17" s="2"/>
      <c r="K17" s="21" t="s">
        <v>23</v>
      </c>
      <c r="L17" s="21"/>
      <c r="M17" s="21"/>
      <c r="N17" s="17"/>
      <c r="O17" s="21" t="s">
        <v>24</v>
      </c>
      <c r="P17" s="21"/>
      <c r="Q17" s="21"/>
    </row>
    <row r="18" spans="2:17" ht="32.25" customHeight="1" x14ac:dyDescent="0.25">
      <c r="B18" s="1" t="s">
        <v>0</v>
      </c>
      <c r="D18" s="2" t="s">
        <v>1</v>
      </c>
      <c r="E18" s="2" t="s">
        <v>2</v>
      </c>
      <c r="G18" s="4"/>
      <c r="H18" s="5"/>
      <c r="I18" s="5"/>
      <c r="J18" s="5"/>
      <c r="K18" s="4" t="s">
        <v>3</v>
      </c>
      <c r="L18" s="5" t="s">
        <v>4</v>
      </c>
      <c r="M18" s="5" t="s">
        <v>5</v>
      </c>
      <c r="N18" s="12"/>
      <c r="O18" s="4" t="s">
        <v>3</v>
      </c>
      <c r="P18" s="5" t="s">
        <v>4</v>
      </c>
      <c r="Q18" s="5" t="s">
        <v>5</v>
      </c>
    </row>
    <row r="19" spans="2:17" x14ac:dyDescent="0.25">
      <c r="B19" s="20" t="s">
        <v>12</v>
      </c>
      <c r="C19" s="15" t="s">
        <v>29</v>
      </c>
      <c r="D19" s="4" t="s">
        <v>7</v>
      </c>
      <c r="E19" s="6"/>
      <c r="H19" s="7"/>
      <c r="K19" s="2">
        <v>260</v>
      </c>
      <c r="L19" s="7">
        <f>E19/K19</f>
        <v>0</v>
      </c>
      <c r="M19" s="7">
        <f>L19/4</f>
        <v>0</v>
      </c>
      <c r="N19" s="10"/>
      <c r="O19" s="2">
        <v>68</v>
      </c>
      <c r="P19" s="7">
        <f>E19/O19</f>
        <v>0</v>
      </c>
      <c r="Q19" s="7">
        <f>P19/4</f>
        <v>0</v>
      </c>
    </row>
    <row r="20" spans="2:17" x14ac:dyDescent="0.25">
      <c r="B20" s="20"/>
      <c r="C20" s="15"/>
      <c r="D20" s="4" t="s">
        <v>8</v>
      </c>
      <c r="E20" s="6"/>
      <c r="H20" s="7"/>
      <c r="K20" s="2">
        <v>65</v>
      </c>
      <c r="L20" s="7">
        <f>E20/K20</f>
        <v>0</v>
      </c>
      <c r="M20" s="7">
        <f>L20/4</f>
        <v>0</v>
      </c>
      <c r="N20" s="10"/>
      <c r="O20" s="2">
        <v>17</v>
      </c>
      <c r="P20" s="7">
        <f>E20/O20</f>
        <v>0</v>
      </c>
      <c r="Q20" s="7">
        <f>P20/4</f>
        <v>0</v>
      </c>
    </row>
    <row r="21" spans="2:17" ht="6" customHeight="1" x14ac:dyDescent="0.25">
      <c r="D21" s="2"/>
      <c r="L21" s="1"/>
      <c r="N21" s="10"/>
      <c r="Q21" s="1"/>
    </row>
    <row r="22" spans="2:17" x14ac:dyDescent="0.25">
      <c r="G22" s="22"/>
      <c r="H22" s="22"/>
      <c r="I22" s="22"/>
      <c r="J22" s="2"/>
      <c r="K22" s="22"/>
      <c r="L22" s="22"/>
      <c r="M22" s="22"/>
      <c r="N22" s="11"/>
      <c r="O22" s="22"/>
      <c r="P22" s="22"/>
      <c r="Q22" s="22"/>
    </row>
    <row r="23" spans="2:17" s="16" customFormat="1" ht="39.950000000000003" customHeight="1" x14ac:dyDescent="0.25">
      <c r="G23" s="21" t="s">
        <v>20</v>
      </c>
      <c r="H23" s="21"/>
      <c r="I23" s="21"/>
      <c r="J23" s="17"/>
      <c r="K23" s="21" t="s">
        <v>23</v>
      </c>
      <c r="L23" s="21"/>
      <c r="M23" s="21"/>
      <c r="N23" s="19"/>
      <c r="O23" s="23"/>
      <c r="P23" s="23"/>
      <c r="Q23" s="23"/>
    </row>
    <row r="24" spans="2:17" ht="32.25" customHeight="1" x14ac:dyDescent="0.25">
      <c r="B24" s="1" t="s">
        <v>0</v>
      </c>
      <c r="D24" s="2" t="s">
        <v>1</v>
      </c>
      <c r="E24" s="2" t="s">
        <v>2</v>
      </c>
      <c r="G24" s="4" t="s">
        <v>3</v>
      </c>
      <c r="H24" s="5" t="s">
        <v>4</v>
      </c>
      <c r="I24" s="5" t="s">
        <v>5</v>
      </c>
      <c r="J24" s="12"/>
      <c r="K24" s="4" t="s">
        <v>3</v>
      </c>
      <c r="L24" s="5" t="s">
        <v>4</v>
      </c>
      <c r="M24" s="5" t="s">
        <v>5</v>
      </c>
      <c r="N24" s="12"/>
      <c r="O24" s="4"/>
      <c r="P24" s="5"/>
      <c r="Q24" s="5"/>
    </row>
    <row r="25" spans="2:17" x14ac:dyDescent="0.25">
      <c r="B25" s="20" t="s">
        <v>13</v>
      </c>
      <c r="C25" s="15" t="s">
        <v>30</v>
      </c>
      <c r="D25" s="4" t="s">
        <v>7</v>
      </c>
      <c r="E25" s="6"/>
      <c r="G25" s="2">
        <v>516</v>
      </c>
      <c r="H25" s="7">
        <f>E25/G25</f>
        <v>0</v>
      </c>
      <c r="I25" s="7">
        <f>H25/4</f>
        <v>0</v>
      </c>
      <c r="J25" s="10"/>
      <c r="K25" s="2">
        <v>260</v>
      </c>
      <c r="L25" s="7">
        <f>E25/K25</f>
        <v>0</v>
      </c>
      <c r="M25" s="7">
        <f>L25/4</f>
        <v>0</v>
      </c>
      <c r="N25" s="10"/>
      <c r="P25" s="13"/>
      <c r="Q25" s="1"/>
    </row>
    <row r="26" spans="2:17" x14ac:dyDescent="0.25">
      <c r="B26" s="20"/>
      <c r="C26" s="15"/>
      <c r="D26" s="4" t="s">
        <v>8</v>
      </c>
      <c r="E26" s="6"/>
      <c r="G26" s="2">
        <v>129</v>
      </c>
      <c r="H26" s="7">
        <f>E26/G26</f>
        <v>0</v>
      </c>
      <c r="I26" s="7">
        <f>H26/4</f>
        <v>0</v>
      </c>
      <c r="J26" s="10"/>
      <c r="K26" s="2">
        <v>65</v>
      </c>
      <c r="L26" s="7">
        <f>E26/K26</f>
        <v>0</v>
      </c>
      <c r="M26" s="7">
        <f>L26/4</f>
        <v>0</v>
      </c>
      <c r="N26" s="10"/>
      <c r="P26" s="13"/>
      <c r="Q26" s="1"/>
    </row>
    <row r="27" spans="2:17" ht="6" customHeight="1" x14ac:dyDescent="0.25">
      <c r="D27" s="2"/>
      <c r="J27" s="10"/>
      <c r="L27" s="1"/>
      <c r="N27" s="10"/>
      <c r="Q27" s="1"/>
    </row>
    <row r="28" spans="2:17" x14ac:dyDescent="0.25">
      <c r="G28" s="22"/>
      <c r="H28" s="22"/>
      <c r="I28" s="22"/>
      <c r="J28" s="11"/>
      <c r="K28" s="22"/>
      <c r="L28" s="22"/>
      <c r="M28" s="22"/>
      <c r="N28" s="11"/>
      <c r="O28" s="22"/>
      <c r="P28" s="22"/>
      <c r="Q28" s="22"/>
    </row>
    <row r="29" spans="2:17" s="16" customFormat="1" ht="39.950000000000003" customHeight="1" x14ac:dyDescent="0.25">
      <c r="G29" s="21" t="s">
        <v>25</v>
      </c>
      <c r="H29" s="21"/>
      <c r="I29" s="21"/>
      <c r="J29" s="17"/>
      <c r="K29" s="21" t="s">
        <v>23</v>
      </c>
      <c r="L29" s="21"/>
      <c r="M29" s="21"/>
      <c r="N29" s="19"/>
      <c r="O29" s="23"/>
      <c r="P29" s="23"/>
      <c r="Q29" s="23"/>
    </row>
    <row r="30" spans="2:17" ht="32.25" customHeight="1" x14ac:dyDescent="0.25">
      <c r="B30" s="1" t="s">
        <v>0</v>
      </c>
      <c r="D30" s="2" t="s">
        <v>1</v>
      </c>
      <c r="E30" s="2" t="s">
        <v>2</v>
      </c>
      <c r="G30" s="4" t="s">
        <v>3</v>
      </c>
      <c r="H30" s="5" t="s">
        <v>4</v>
      </c>
      <c r="I30" s="5" t="s">
        <v>5</v>
      </c>
      <c r="J30" s="12"/>
      <c r="K30" s="4" t="s">
        <v>3</v>
      </c>
      <c r="L30" s="5" t="s">
        <v>4</v>
      </c>
      <c r="M30" s="5" t="s">
        <v>5</v>
      </c>
      <c r="N30" s="12"/>
      <c r="O30" s="4"/>
      <c r="P30" s="5"/>
      <c r="Q30" s="5"/>
    </row>
    <row r="31" spans="2:17" x14ac:dyDescent="0.25">
      <c r="B31" s="20" t="s">
        <v>14</v>
      </c>
      <c r="C31" s="15" t="s">
        <v>31</v>
      </c>
      <c r="D31" s="4" t="s">
        <v>7</v>
      </c>
      <c r="E31" s="6"/>
      <c r="G31" s="2">
        <f>(4*86)</f>
        <v>344</v>
      </c>
      <c r="H31" s="7">
        <f>E31/G31</f>
        <v>0</v>
      </c>
      <c r="I31" s="7">
        <f>H31/4</f>
        <v>0</v>
      </c>
      <c r="J31" s="10"/>
      <c r="K31" s="2">
        <v>260</v>
      </c>
      <c r="L31" s="7">
        <f>E31/K31</f>
        <v>0</v>
      </c>
      <c r="M31" s="7">
        <f>L31/4</f>
        <v>0</v>
      </c>
      <c r="N31" s="10"/>
      <c r="P31" s="13"/>
      <c r="Q31" s="1"/>
    </row>
    <row r="32" spans="2:17" x14ac:dyDescent="0.25">
      <c r="B32" s="20"/>
      <c r="C32" s="15"/>
      <c r="D32" s="4" t="s">
        <v>8</v>
      </c>
      <c r="E32" s="6"/>
      <c r="G32" s="2">
        <v>86</v>
      </c>
      <c r="H32" s="7">
        <f>E32/G32</f>
        <v>0</v>
      </c>
      <c r="I32" s="7">
        <f t="shared" ref="I32:I34" si="0">H32/4</f>
        <v>0</v>
      </c>
      <c r="J32" s="10"/>
      <c r="K32" s="2">
        <v>65</v>
      </c>
      <c r="L32" s="7">
        <f>E32/K32</f>
        <v>0</v>
      </c>
      <c r="M32" s="7">
        <f t="shared" ref="M32:M34" si="1">L32/4</f>
        <v>0</v>
      </c>
      <c r="N32" s="10"/>
      <c r="P32" s="13"/>
      <c r="Q32" s="1"/>
    </row>
    <row r="33" spans="2:22" x14ac:dyDescent="0.25">
      <c r="B33" s="20" t="s">
        <v>15</v>
      </c>
      <c r="C33" s="15" t="s">
        <v>31</v>
      </c>
      <c r="D33" s="4" t="s">
        <v>16</v>
      </c>
      <c r="E33" s="6"/>
      <c r="G33" s="2">
        <f>(4-0.5)*86</f>
        <v>301</v>
      </c>
      <c r="H33" s="7">
        <f>E33/G33</f>
        <v>0</v>
      </c>
      <c r="I33" s="7">
        <f t="shared" si="0"/>
        <v>0</v>
      </c>
      <c r="J33" s="10"/>
      <c r="K33" s="2">
        <v>130</v>
      </c>
      <c r="L33" s="7">
        <f>E33/K33</f>
        <v>0</v>
      </c>
      <c r="M33" s="7">
        <f t="shared" si="1"/>
        <v>0</v>
      </c>
      <c r="N33" s="10"/>
      <c r="P33" s="13"/>
      <c r="Q33" s="1"/>
    </row>
    <row r="34" spans="2:22" x14ac:dyDescent="0.25">
      <c r="B34" s="20"/>
      <c r="C34" s="15"/>
      <c r="D34" s="4" t="s">
        <v>17</v>
      </c>
      <c r="E34" s="6"/>
      <c r="G34" s="2">
        <v>43</v>
      </c>
      <c r="H34" s="7">
        <f>E34/G34</f>
        <v>0</v>
      </c>
      <c r="I34" s="7">
        <f t="shared" si="0"/>
        <v>0</v>
      </c>
      <c r="J34" s="10"/>
      <c r="K34" s="2">
        <v>32.5</v>
      </c>
      <c r="L34" s="7">
        <f>E34/K34</f>
        <v>0</v>
      </c>
      <c r="M34" s="7">
        <f t="shared" si="1"/>
        <v>0</v>
      </c>
      <c r="N34" s="10"/>
      <c r="P34" s="13"/>
      <c r="Q34" s="1"/>
    </row>
    <row r="35" spans="2:22" ht="6" customHeight="1" x14ac:dyDescent="0.25">
      <c r="B35" s="8"/>
      <c r="C35" s="15"/>
      <c r="D35" s="2"/>
      <c r="E35" s="9"/>
      <c r="H35" s="7"/>
      <c r="J35" s="10"/>
      <c r="L35" s="1"/>
      <c r="N35" s="10"/>
      <c r="P35" s="14"/>
      <c r="Q35" s="1"/>
    </row>
    <row r="36" spans="2:22" x14ac:dyDescent="0.25">
      <c r="G36" s="22"/>
      <c r="H36" s="22"/>
      <c r="I36" s="22"/>
      <c r="J36" s="11"/>
      <c r="K36" s="22"/>
      <c r="L36" s="22"/>
      <c r="M36" s="22"/>
      <c r="N36" s="11"/>
      <c r="O36" s="22"/>
      <c r="P36" s="22"/>
      <c r="Q36" s="22"/>
    </row>
    <row r="37" spans="2:22" s="16" customFormat="1" ht="71.25" customHeight="1" x14ac:dyDescent="0.25">
      <c r="G37" s="25" t="s">
        <v>34</v>
      </c>
      <c r="H37" s="21"/>
      <c r="I37" s="21"/>
      <c r="J37" s="17"/>
      <c r="K37" s="25" t="s">
        <v>35</v>
      </c>
      <c r="L37" s="21"/>
      <c r="M37" s="21"/>
      <c r="N37" s="17"/>
      <c r="O37" s="25" t="s">
        <v>36</v>
      </c>
      <c r="P37" s="21"/>
      <c r="Q37" s="21"/>
      <c r="S37" s="25" t="s">
        <v>33</v>
      </c>
      <c r="T37" s="21"/>
      <c r="U37" s="21"/>
      <c r="V37" s="26"/>
    </row>
    <row r="38" spans="2:22" ht="32.25" customHeight="1" x14ac:dyDescent="0.25">
      <c r="B38" s="1" t="s">
        <v>0</v>
      </c>
      <c r="D38" s="2" t="s">
        <v>1</v>
      </c>
      <c r="E38" s="2" t="s">
        <v>2</v>
      </c>
      <c r="G38" s="4" t="s">
        <v>3</v>
      </c>
      <c r="H38" s="5" t="s">
        <v>4</v>
      </c>
      <c r="I38" s="5" t="s">
        <v>5</v>
      </c>
      <c r="J38" s="12"/>
      <c r="K38" s="4" t="s">
        <v>3</v>
      </c>
      <c r="L38" s="5" t="s">
        <v>4</v>
      </c>
      <c r="M38" s="5" t="s">
        <v>5</v>
      </c>
      <c r="N38" s="12"/>
      <c r="O38" s="4" t="s">
        <v>3</v>
      </c>
      <c r="P38" s="5" t="s">
        <v>4</v>
      </c>
      <c r="Q38" s="5" t="s">
        <v>5</v>
      </c>
      <c r="S38" s="4" t="s">
        <v>3</v>
      </c>
      <c r="T38" s="5" t="s">
        <v>4</v>
      </c>
      <c r="U38" s="5" t="s">
        <v>5</v>
      </c>
      <c r="V38" s="10"/>
    </row>
    <row r="39" spans="2:22" x14ac:dyDescent="0.25">
      <c r="B39" s="20" t="s">
        <v>18</v>
      </c>
      <c r="C39" s="15" t="s">
        <v>32</v>
      </c>
      <c r="D39" s="4" t="s">
        <v>7</v>
      </c>
      <c r="E39" s="6"/>
      <c r="G39" s="1">
        <f>4*513</f>
        <v>2052</v>
      </c>
      <c r="H39" s="7">
        <f>E39/G39</f>
        <v>0</v>
      </c>
      <c r="I39" s="7">
        <f>H39/4</f>
        <v>0</v>
      </c>
      <c r="K39" s="1">
        <f>4*377</f>
        <v>1508</v>
      </c>
      <c r="L39" s="7">
        <f>E39/K39</f>
        <v>0</v>
      </c>
      <c r="M39" s="7">
        <f>L39/4</f>
        <v>0</v>
      </c>
      <c r="O39" s="1">
        <f>4*193</f>
        <v>772</v>
      </c>
      <c r="P39" s="27">
        <f>E39/O39</f>
        <v>0</v>
      </c>
      <c r="Q39" s="27">
        <f>P39/4</f>
        <v>0</v>
      </c>
      <c r="S39" s="1">
        <f>4*129</f>
        <v>516</v>
      </c>
      <c r="T39" s="27">
        <f>E39/S39</f>
        <v>0</v>
      </c>
      <c r="U39" s="27">
        <f>T39/4</f>
        <v>0</v>
      </c>
    </row>
    <row r="40" spans="2:22" x14ac:dyDescent="0.25">
      <c r="B40" s="20"/>
      <c r="C40" s="15"/>
      <c r="D40" s="4" t="s">
        <v>8</v>
      </c>
      <c r="E40" s="6"/>
      <c r="G40" s="1">
        <f>513</f>
        <v>513</v>
      </c>
      <c r="H40" s="7">
        <f>E40/G40</f>
        <v>0</v>
      </c>
      <c r="I40" s="7">
        <f t="shared" ref="I40:I42" si="2">H40/4</f>
        <v>0</v>
      </c>
      <c r="K40" s="1">
        <f>377</f>
        <v>377</v>
      </c>
      <c r="L40" s="7">
        <f>E40/K40</f>
        <v>0</v>
      </c>
      <c r="M40" s="7">
        <f t="shared" ref="M40:M42" si="3">L40/4</f>
        <v>0</v>
      </c>
      <c r="O40" s="1">
        <f>193</f>
        <v>193</v>
      </c>
      <c r="P40" s="27">
        <f>E40/O40</f>
        <v>0</v>
      </c>
      <c r="Q40" s="27">
        <f t="shared" ref="Q40:Q42" si="4">P40/4</f>
        <v>0</v>
      </c>
      <c r="S40" s="1">
        <f>129</f>
        <v>129</v>
      </c>
      <c r="T40" s="27">
        <f t="shared" ref="T40:T42" si="5">E40/S40</f>
        <v>0</v>
      </c>
      <c r="U40" s="27">
        <f t="shared" ref="U40:U42" si="6">T40/4</f>
        <v>0</v>
      </c>
    </row>
    <row r="41" spans="2:22" x14ac:dyDescent="0.25">
      <c r="B41" s="20" t="s">
        <v>19</v>
      </c>
      <c r="C41" s="15" t="s">
        <v>32</v>
      </c>
      <c r="D41" s="4" t="s">
        <v>10</v>
      </c>
      <c r="E41" s="6"/>
      <c r="G41" s="1">
        <f>(4*0.52)*513</f>
        <v>1067.04</v>
      </c>
      <c r="H41" s="7">
        <f>E41/G41</f>
        <v>0</v>
      </c>
      <c r="I41" s="7">
        <f t="shared" si="2"/>
        <v>0</v>
      </c>
      <c r="K41" s="1">
        <f>(4*0.52)*377</f>
        <v>784.16000000000008</v>
      </c>
      <c r="L41" s="7">
        <f>E41/K41</f>
        <v>0</v>
      </c>
      <c r="M41" s="7">
        <f t="shared" si="3"/>
        <v>0</v>
      </c>
      <c r="O41" s="1">
        <f>(4*0.52)*193</f>
        <v>401.44</v>
      </c>
      <c r="P41" s="27">
        <f>E41/O41</f>
        <v>0</v>
      </c>
      <c r="Q41" s="27">
        <f t="shared" si="4"/>
        <v>0</v>
      </c>
      <c r="S41" s="1">
        <f>(4*0.52)*129</f>
        <v>268.32</v>
      </c>
      <c r="T41" s="27">
        <f t="shared" si="5"/>
        <v>0</v>
      </c>
      <c r="U41" s="27">
        <f t="shared" si="6"/>
        <v>0</v>
      </c>
    </row>
    <row r="42" spans="2:22" x14ac:dyDescent="0.25">
      <c r="B42" s="20"/>
      <c r="C42" s="15"/>
      <c r="D42" s="4" t="s">
        <v>11</v>
      </c>
      <c r="E42" s="6"/>
      <c r="G42" s="1">
        <f>0.52*513</f>
        <v>266.76</v>
      </c>
      <c r="H42" s="7">
        <f>E42/G42</f>
        <v>0</v>
      </c>
      <c r="I42" s="7">
        <f t="shared" si="2"/>
        <v>0</v>
      </c>
      <c r="K42" s="1">
        <f>0.52*377</f>
        <v>196.04000000000002</v>
      </c>
      <c r="L42" s="7">
        <f>E42/K42</f>
        <v>0</v>
      </c>
      <c r="M42" s="7">
        <f t="shared" si="3"/>
        <v>0</v>
      </c>
      <c r="O42" s="1">
        <f>0.52*193</f>
        <v>100.36</v>
      </c>
      <c r="P42" s="27">
        <f>E42/O42</f>
        <v>0</v>
      </c>
      <c r="Q42" s="27">
        <f t="shared" si="4"/>
        <v>0</v>
      </c>
      <c r="S42" s="1">
        <f>0.52*129</f>
        <v>67.08</v>
      </c>
      <c r="T42" s="27">
        <f t="shared" si="5"/>
        <v>0</v>
      </c>
      <c r="U42" s="27">
        <f t="shared" si="6"/>
        <v>0</v>
      </c>
    </row>
  </sheetData>
  <mergeCells count="37">
    <mergeCell ref="S37:U37"/>
    <mergeCell ref="B8:Q8"/>
    <mergeCell ref="B25:B26"/>
    <mergeCell ref="B31:B32"/>
    <mergeCell ref="B33:B34"/>
    <mergeCell ref="B39:B40"/>
    <mergeCell ref="G9:I9"/>
    <mergeCell ref="K9:M9"/>
    <mergeCell ref="O9:Q9"/>
    <mergeCell ref="B11:B12"/>
    <mergeCell ref="B13:B14"/>
    <mergeCell ref="K29:M29"/>
    <mergeCell ref="O29:Q29"/>
    <mergeCell ref="G17:I17"/>
    <mergeCell ref="O17:Q17"/>
    <mergeCell ref="G28:I28"/>
    <mergeCell ref="K28:M28"/>
    <mergeCell ref="G16:I16"/>
    <mergeCell ref="K16:M16"/>
    <mergeCell ref="O16:Q16"/>
    <mergeCell ref="G36:I36"/>
    <mergeCell ref="K36:M36"/>
    <mergeCell ref="O36:Q36"/>
    <mergeCell ref="G23:I23"/>
    <mergeCell ref="K23:M23"/>
    <mergeCell ref="O23:Q23"/>
    <mergeCell ref="K17:M17"/>
    <mergeCell ref="G29:I29"/>
    <mergeCell ref="O28:Q28"/>
    <mergeCell ref="G22:I22"/>
    <mergeCell ref="K22:M22"/>
    <mergeCell ref="O22:Q22"/>
    <mergeCell ref="B41:B42"/>
    <mergeCell ref="G37:I37"/>
    <mergeCell ref="K37:M37"/>
    <mergeCell ref="O37:Q37"/>
    <mergeCell ref="B19:B20"/>
  </mergeCells>
  <phoneticPr fontId="4" type="noConversion"/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ServClean USA Dilution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McMurray</dc:creator>
  <cp:lastModifiedBy>Mark McInnes</cp:lastModifiedBy>
  <cp:lastPrinted>2017-09-20T13:47:49Z</cp:lastPrinted>
  <dcterms:created xsi:type="dcterms:W3CDTF">2017-09-06T15:17:08Z</dcterms:created>
  <dcterms:modified xsi:type="dcterms:W3CDTF">2017-09-26T16:02:42Z</dcterms:modified>
</cp:coreProperties>
</file>